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20 ВНУТРЕННИЕ ДОКУМЕНТЫ ПОДРАЗДЕЛЕНИЙ КОЛЛЕДЖА\Госзаказ\БЮДЖЕТ 2024\Планирование 2025\2024-03-04 - Запрос 310\- СВОД для бухгалтерии и КНВШ\Форма О-2\"/>
    </mc:Choice>
  </mc:AlternateContent>
  <bookViews>
    <workbookView xWindow="0" yWindow="0" windowWidth="2280" windowHeight="0"/>
  </bookViews>
  <sheets>
    <sheet name="КОМЛ_УСК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1" i="1" l="1"/>
  <c r="K51" i="1" s="1"/>
  <c r="I51" i="1"/>
  <c r="H23" i="1"/>
  <c r="K23" i="1" s="1"/>
  <c r="I23" i="1"/>
  <c r="J23" i="1" s="1"/>
  <c r="H44" i="1"/>
  <c r="K44" i="1" s="1"/>
  <c r="I44" i="1"/>
  <c r="J44" i="1" l="1"/>
  <c r="J51" i="1"/>
  <c r="H41" i="1"/>
  <c r="K41" i="1" s="1"/>
  <c r="I41" i="1"/>
  <c r="H42" i="1"/>
  <c r="K42" i="1" s="1"/>
  <c r="I42" i="1"/>
  <c r="H43" i="1"/>
  <c r="K43" i="1" s="1"/>
  <c r="I43" i="1"/>
  <c r="H45" i="1"/>
  <c r="K45" i="1" s="1"/>
  <c r="I45" i="1"/>
  <c r="H46" i="1"/>
  <c r="K46" i="1" s="1"/>
  <c r="I46" i="1"/>
  <c r="H47" i="1"/>
  <c r="K47" i="1" s="1"/>
  <c r="I47" i="1"/>
  <c r="H48" i="1"/>
  <c r="K48" i="1" s="1"/>
  <c r="I48" i="1"/>
  <c r="H49" i="1"/>
  <c r="K49" i="1" s="1"/>
  <c r="I49" i="1"/>
  <c r="H50" i="1"/>
  <c r="K50" i="1" s="1"/>
  <c r="I50" i="1"/>
  <c r="I40" i="1"/>
  <c r="H40" i="1"/>
  <c r="K40" i="1" s="1"/>
  <c r="I39" i="1"/>
  <c r="H39" i="1"/>
  <c r="K39" i="1" s="1"/>
  <c r="I38" i="1"/>
  <c r="H38" i="1"/>
  <c r="K38" i="1" s="1"/>
  <c r="I36" i="1"/>
  <c r="H36" i="1"/>
  <c r="K36" i="1" s="1"/>
  <c r="I35" i="1"/>
  <c r="H35" i="1"/>
  <c r="K35" i="1" s="1"/>
  <c r="I34" i="1"/>
  <c r="H34" i="1"/>
  <c r="K34" i="1" s="1"/>
  <c r="H28" i="1"/>
  <c r="K28" i="1" s="1"/>
  <c r="I28" i="1"/>
  <c r="H29" i="1"/>
  <c r="K29" i="1" s="1"/>
  <c r="I29" i="1"/>
  <c r="H30" i="1"/>
  <c r="K30" i="1" s="1"/>
  <c r="I30" i="1"/>
  <c r="H31" i="1"/>
  <c r="K31" i="1" s="1"/>
  <c r="I31" i="1"/>
  <c r="H32" i="1"/>
  <c r="K32" i="1" s="1"/>
  <c r="I32" i="1"/>
  <c r="I27" i="1"/>
  <c r="H27" i="1"/>
  <c r="K27" i="1" s="1"/>
  <c r="I26" i="1"/>
  <c r="H26" i="1"/>
  <c r="K26" i="1" s="1"/>
  <c r="I25" i="1"/>
  <c r="H25" i="1"/>
  <c r="K25" i="1" s="1"/>
  <c r="I24" i="1"/>
  <c r="H24" i="1"/>
  <c r="K24" i="1" s="1"/>
  <c r="I22" i="1"/>
  <c r="H22" i="1"/>
  <c r="K22" i="1" s="1"/>
  <c r="I21" i="1"/>
  <c r="H21" i="1"/>
  <c r="K21" i="1" s="1"/>
  <c r="J50" i="1" l="1"/>
  <c r="J48" i="1"/>
  <c r="J46" i="1"/>
  <c r="J43" i="1"/>
  <c r="J41" i="1"/>
  <c r="J40" i="1"/>
  <c r="J39" i="1"/>
  <c r="J38" i="1"/>
  <c r="J36" i="1"/>
  <c r="J35" i="1"/>
  <c r="J34" i="1"/>
  <c r="J30" i="1"/>
  <c r="J29" i="1"/>
  <c r="J26" i="1"/>
  <c r="J24" i="1"/>
  <c r="J21" i="1"/>
  <c r="J49" i="1"/>
  <c r="J45" i="1"/>
  <c r="J47" i="1"/>
  <c r="J42" i="1"/>
  <c r="J25" i="1"/>
  <c r="J27" i="1"/>
  <c r="J31" i="1"/>
  <c r="J22" i="1"/>
  <c r="J32" i="1"/>
  <c r="J28" i="1"/>
  <c r="H17" i="1"/>
  <c r="K17" i="1" s="1"/>
  <c r="I17" i="1"/>
  <c r="H18" i="1"/>
  <c r="K18" i="1" s="1"/>
  <c r="I18" i="1"/>
  <c r="H19" i="1"/>
  <c r="K19" i="1" s="1"/>
  <c r="I19" i="1"/>
  <c r="K52" i="1" l="1"/>
  <c r="J17" i="1"/>
  <c r="J19" i="1"/>
  <c r="J18" i="1"/>
</calcChain>
</file>

<file path=xl/sharedStrings.xml><?xml version="1.0" encoding="utf-8"?>
<sst xmlns="http://schemas.openxmlformats.org/spreadsheetml/2006/main" count="127" uniqueCount="96">
  <si>
    <t>Расчет</t>
  </si>
  <si>
    <t>начальной (максимальной) цены контракта (договора)</t>
  </si>
  <si>
    <t>Дата подготовки обоснования:</t>
  </si>
  <si>
    <t>Наименование объекта закупки:</t>
  </si>
  <si>
    <t>Используемый метод (методы) определения начальной (максимально) цены контракта (договора) (НМЦК):</t>
  </si>
  <si>
    <t>сопоставимых рыночный цен</t>
  </si>
  <si>
    <t>Описание объекта закупки:</t>
  </si>
  <si>
    <t>Расчет начальной (максимальной) цены контракта (договора) с указанием реквизитов документов, на основании которых он выполнялся:</t>
  </si>
  <si>
    <r>
      <t xml:space="preserve">1. </t>
    </r>
    <r>
      <rPr>
        <sz val="9"/>
        <rFont val="Times New Roman"/>
        <family val="1"/>
        <charset val="204"/>
      </rPr>
      <t>В ходе проведения анализа рынка была получена следующая ценовая информация (ценовые предложения):</t>
    </r>
  </si>
  <si>
    <t>Источник ценовой информации (ценового предложения), №</t>
  </si>
  <si>
    <t>Проверка однородности совокупности значений, используемых в расчете:</t>
  </si>
  <si>
    <t>Реквизиты документов, на основании которых выполнен расчет</t>
  </si>
  <si>
    <t>Единица измерения</t>
  </si>
  <si>
    <t>Кличество единиц измерения:</t>
  </si>
  <si>
    <t>Средняя арифметическая цена &lt;ц&gt;</t>
  </si>
  <si>
    <t>Среднее квадратичное отклонение σ:</t>
  </si>
  <si>
    <t>Коэффициент вариации V: %</t>
  </si>
  <si>
    <t>Наименование объекта закупки</t>
  </si>
  <si>
    <t>шт</t>
  </si>
  <si>
    <t>где:</t>
  </si>
  <si>
    <t>v – количество (объем) закупаемого товара (работы, услуги)</t>
  </si>
  <si>
    <t>n – количество значений, используемых в расчете</t>
  </si>
  <si>
    <t>i – номер источника ценовой информации</t>
  </si>
  <si>
    <r>
      <t>ц</t>
    </r>
    <r>
      <rPr>
        <vertAlign val="subscript"/>
        <sz val="9"/>
        <rFont val="Times New Roman"/>
        <family val="1"/>
        <charset val="204"/>
      </rPr>
      <t>i</t>
    </r>
    <r>
      <rPr>
        <sz val="9"/>
        <rFont val="Times New Roman"/>
        <family val="1"/>
        <charset val="204"/>
      </rPr>
      <t xml:space="preserve"> –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товаров, выполнения работ, оказания услуг</t>
    </r>
  </si>
  <si>
    <t>КП 1</t>
  </si>
  <si>
    <t xml:space="preserve">КП 2 </t>
  </si>
  <si>
    <t>КП 3</t>
  </si>
  <si>
    <t>Заместитель начальника ЦИО ___________________ Фандеев В.А</t>
  </si>
  <si>
    <t>2</t>
  </si>
  <si>
    <t>3</t>
  </si>
  <si>
    <t>Дисплей iVi 55ULS3 Экран 55" или эквивалент</t>
  </si>
  <si>
    <t>Настенное крепление для
видеостен Wize Pro VW50 с
выдвижным механизмом или эквивалент</t>
  </si>
  <si>
    <t>Усилитель-распределитель Kramer VM-4H2 или эквивалент</t>
  </si>
  <si>
    <t>Система отображения</t>
  </si>
  <si>
    <t>4</t>
  </si>
  <si>
    <t>5</t>
  </si>
  <si>
    <t>6</t>
  </si>
  <si>
    <t>15.6" ЖК-монитор PORPOISE Yichen-1560XTS или эквивалент</t>
  </si>
  <si>
    <t>Cистема показа презентаций BYOD Barco [ClickShare C-5]  или эквивалент</t>
  </si>
  <si>
    <t>Видео-конференц связь</t>
  </si>
  <si>
    <t>PTZ-камера CleverMic Uno 2 POE или эквивалент</t>
  </si>
  <si>
    <t>7</t>
  </si>
  <si>
    <t>8</t>
  </si>
  <si>
    <t>PTZ-камера CleverCam 3312UHS POE или эквивалент</t>
  </si>
  <si>
    <t>Настенное крепление для PTZ-камер</t>
  </si>
  <si>
    <t>9</t>
  </si>
  <si>
    <t>10</t>
  </si>
  <si>
    <t>Врезной пульт делегата Televic D-Cerno F-DM или эквивалент</t>
  </si>
  <si>
    <t>11</t>
  </si>
  <si>
    <t>12</t>
  </si>
  <si>
    <t>13</t>
  </si>
  <si>
    <t>Врезной пульт председателя Televic D-Cerno F-CM или эквивалент</t>
  </si>
  <si>
    <t>Микрофон на гусиной шее,
40 см Televic D - Mic 40 SL или эквивалент</t>
  </si>
  <si>
    <t>Неттоп MSI PRO DP21 12M-424XRU или эквивалент</t>
  </si>
  <si>
    <t>14</t>
  </si>
  <si>
    <t>15</t>
  </si>
  <si>
    <t>Звук</t>
  </si>
  <si>
    <t>16</t>
  </si>
  <si>
    <t>17</t>
  </si>
  <si>
    <t>18</t>
  </si>
  <si>
    <t>Высококачественная широкополосная звуковая колонна Audac KYRA12/W или эквивалент</t>
  </si>
  <si>
    <t>Аудиопроцессор BIAMP [TesiraFORTE AVB VT4] (DSP) или эквивалнт</t>
  </si>
  <si>
    <t>Двухканальный низкоомный
усилитель класса D Audac EPA252 или эквивалент</t>
  </si>
  <si>
    <t>Коммутация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</si>
  <si>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</si>
  <si>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</si>
  <si>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</si>
  <si>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</si>
  <si>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</si>
  <si>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</si>
  <si>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</si>
  <si>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</si>
  <si>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</si>
  <si>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</si>
  <si>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</si>
  <si>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Рэковый шкаф 19'' Caymon PR209/B или эквалент</t>
  </si>
  <si>
    <t>Полка для монтажа в шкаф 19''. 1U. Caymon IS110  или эквивалент</t>
  </si>
  <si>
    <t>Полка для монтажа в шкаф 19''. 2U. Caymon IS210  или эквивалент</t>
  </si>
  <si>
    <t>Блок распределения питания ЦМО (БР 16-008) или эквивалент</t>
  </si>
  <si>
    <t>Матричный коммутатор Wyrestorm MX-0606-H2A или эквивалент</t>
  </si>
  <si>
    <t>Устройство видеозахвата Magewell USB Capture HDMI 4K Plus или эквивалент</t>
  </si>
  <si>
    <t>Поставка аудио-видео оборудования, видеоконференцсвязи и коммутационного оборудования для конференц зала.</t>
  </si>
  <si>
    <t>Аудио деэмбеддер [500436] MuxLab 500436 HDMI, разрешение 4K/60 или эквивалент</t>
  </si>
  <si>
    <t>Televic D-Cerno CUR. Центральный блок конференц-системы
со встроенным рекордером и веб-сервером</t>
  </si>
  <si>
    <t>Монитор SunWind SM-24FI221 23.8" или эквивалент</t>
  </si>
  <si>
    <t>Процессор управления ProAV iRidi [PX-VM20-Basic] RK3399
Rockchip или эквивалент</t>
  </si>
  <si>
    <t>10" тач-панель управления INTREND или эквивалент</t>
  </si>
  <si>
    <t>Настольное крепление для панелей 10" INTREND или эквивалент</t>
  </si>
  <si>
    <t>30</t>
  </si>
  <si>
    <t>31</t>
  </si>
  <si>
    <t>Лицензия iRidi Pro для ProAV Процессора iRidi i3pro: 7 000
тегов, 65 протоколов автоматизации + ProAV + ETS Remote или эквивалент</t>
  </si>
  <si>
    <t>Неуправляемый коммутатор Wi-Tek WI-PS210 (v2) 10 портов, PoE, PoE+, HiPoE, Watchdog или эквивалент</t>
  </si>
  <si>
    <t>Wi-Tek WI-MS318GF или эквивалент</t>
  </si>
  <si>
    <t>Kramer VM-2H2 Усилитель-распределитель или эквивалент</t>
  </si>
  <si>
    <t>32</t>
  </si>
  <si>
    <t>Комплект удлинителя сигнала HDMI Infobit [E150CG] до 150 м. 1080p, 120 м. 4K/60 Гц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</si>
</sst>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 mmmm\ yyyy&quot; г&quot;/;@"/>
    <numFmt numFmtId="165" formatCode="#,##0.00\ _₽"/>
  </numFmts>
  <fonts count="13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NewRomanPSM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8">
    <xf numFmtId="0" fontId="0" fillId="0" borderId="0" xfId="0"/>
    <xf numFmtId="0" fontId="1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4" fontId="1" fillId="2" borderId="0" xfId="0" applyNumberFormat="1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1" fillId="2" borderId="0" xfId="0" applyFont="1" applyFill="1" applyBorder="1" applyAlignment="1">
      <alignment vertical="top"/>
    </xf>
    <xf numFmtId="4" fontId="1" fillId="2" borderId="0" xfId="0" applyNumberFormat="1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vertical="top" wrapText="1"/>
    </xf>
    <xf numFmtId="4" fontId="5" fillId="2" borderId="0" xfId="0" applyNumberFormat="1" applyFont="1" applyFill="1" applyBorder="1" applyAlignment="1">
      <alignment vertical="top" wrapText="1"/>
    </xf>
    <xf numFmtId="4" fontId="5" fillId="2" borderId="0" xfId="0" applyNumberFormat="1" applyFont="1" applyFill="1" applyBorder="1" applyAlignment="1">
      <alignment vertical="top"/>
    </xf>
    <xf numFmtId="0" fontId="2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/>
    </xf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14" fontId="2" fillId="2" borderId="0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2" fillId="2" borderId="3" xfId="0" applyFont="1" applyFill="1" applyBorder="1" applyAlignment="1">
      <alignment vertical="top" wrapText="1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 2" xfId="1"/>
  </cellStyles>
  <dxfs count="3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41384</xdr:colOff>
      <xdr:row>11</xdr:row>
      <xdr:rowOff>220388</xdr:rowOff>
    </xdr:from>
    <xdr:to>
      <xdr:col>10</xdr:col>
      <xdr:colOff>898633</xdr:colOff>
      <xdr:row>13</xdr:row>
      <xdr:rowOff>137947</xdr:rowOff>
    </xdr:to>
    <xdr:pic>
      <xdr:nvPicPr>
        <xdr:cNvPr id="2" name="Рисунок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78108" y="2237060"/>
          <a:ext cx="857249" cy="403663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0"/>
  <sheetViews>
    <sheetView tabSelected="1" topLeftCell="A6" zoomScale="85" zoomScaleNormal="85" workbookViewId="0">
      <selection activeCell="N22" sqref="N22"/>
    </sheetView>
  </sheetViews>
  <sheetFormatPr defaultRowHeight="15"/>
  <cols>
    <col min="1" max="1" width="5.7109375" bestFit="1" customWidth="1"/>
    <col min="2" max="2" width="31" customWidth="1"/>
    <col min="4" max="4" width="8.5703125" customWidth="1"/>
    <col min="5" max="5" width="11.85546875" customWidth="1"/>
    <col min="6" max="6" width="11.42578125" customWidth="1"/>
    <col min="7" max="7" width="11.140625" customWidth="1"/>
    <col min="8" max="8" width="14.85546875" customWidth="1"/>
    <col min="9" max="9" width="11.28515625" customWidth="1"/>
    <col min="10" max="10" width="10.28515625" customWidth="1"/>
    <col min="11" max="11" width="24.42578125" style="21" customWidth="1"/>
    <col min="12" max="12" width="9.7109375" customWidth="1"/>
  </cols>
  <sheetData>
    <row r="2" spans="1:12">
      <c r="A2" s="1"/>
      <c r="B2" s="43" t="s">
        <v>0</v>
      </c>
      <c r="C2" s="43"/>
      <c r="D2" s="43"/>
      <c r="E2" s="43"/>
      <c r="F2" s="2"/>
      <c r="G2" s="2"/>
      <c r="H2" s="3"/>
      <c r="I2" s="1"/>
      <c r="J2" s="1"/>
      <c r="K2" s="18"/>
    </row>
    <row r="3" spans="1:12" ht="18.75" customHeight="1">
      <c r="A3" s="1"/>
      <c r="B3" s="43" t="s">
        <v>1</v>
      </c>
      <c r="C3" s="43"/>
      <c r="D3" s="43"/>
      <c r="E3" s="43"/>
      <c r="F3" s="2"/>
      <c r="G3" s="2"/>
      <c r="H3" s="3"/>
      <c r="I3" s="1"/>
      <c r="J3" s="1"/>
      <c r="K3" s="18"/>
    </row>
    <row r="4" spans="1:12" ht="0.75" customHeight="1">
      <c r="A4" s="1"/>
      <c r="B4" s="43"/>
      <c r="C4" s="43"/>
      <c r="D4" s="43"/>
      <c r="E4" s="43"/>
      <c r="F4" s="2"/>
      <c r="G4" s="2"/>
      <c r="H4" s="3"/>
      <c r="I4" s="1"/>
      <c r="J4" s="1"/>
      <c r="K4" s="18"/>
    </row>
    <row r="5" spans="1:12" ht="3.75" customHeight="1">
      <c r="A5" s="1"/>
      <c r="B5" s="4"/>
      <c r="C5" s="4"/>
      <c r="D5" s="4"/>
      <c r="E5" s="4"/>
      <c r="F5" s="4"/>
      <c r="G5" s="4"/>
      <c r="H5" s="3"/>
      <c r="I5" s="1"/>
      <c r="J5" s="1"/>
      <c r="K5" s="18"/>
    </row>
    <row r="6" spans="1:12">
      <c r="A6" s="1"/>
      <c r="B6" s="35" t="s">
        <v>2</v>
      </c>
      <c r="C6" s="35"/>
      <c r="D6" s="35"/>
      <c r="E6" s="16">
        <v>45320</v>
      </c>
      <c r="F6" s="5"/>
      <c r="G6" s="5"/>
      <c r="H6" s="6"/>
      <c r="I6" s="5"/>
      <c r="J6" s="5"/>
      <c r="K6" s="19"/>
    </row>
    <row r="7" spans="1:12" ht="24" customHeight="1">
      <c r="A7" s="1"/>
      <c r="B7" s="35" t="s">
        <v>3</v>
      </c>
      <c r="C7" s="35"/>
      <c r="D7" s="35"/>
      <c r="E7" s="44" t="s">
        <v>81</v>
      </c>
      <c r="F7" s="44"/>
      <c r="G7" s="44"/>
      <c r="H7" s="44"/>
      <c r="I7" s="44"/>
      <c r="J7" s="44"/>
      <c r="K7" s="44"/>
    </row>
    <row r="8" spans="1:12" ht="27" customHeight="1">
      <c r="A8" s="1"/>
      <c r="B8" s="35" t="s">
        <v>4</v>
      </c>
      <c r="C8" s="35"/>
      <c r="D8" s="35"/>
      <c r="E8" s="7" t="s">
        <v>5</v>
      </c>
      <c r="F8" s="11"/>
      <c r="G8" s="11"/>
      <c r="H8" s="6"/>
      <c r="I8" s="5"/>
      <c r="J8" s="5"/>
      <c r="K8" s="19"/>
    </row>
    <row r="9" spans="1:12">
      <c r="A9" s="1"/>
      <c r="B9" s="35" t="s">
        <v>6</v>
      </c>
      <c r="C9" s="35"/>
      <c r="D9" s="35"/>
      <c r="E9" s="7"/>
      <c r="F9" s="11"/>
      <c r="G9" s="11"/>
      <c r="H9" s="3"/>
      <c r="I9" s="1"/>
      <c r="J9" s="1"/>
      <c r="K9" s="18"/>
    </row>
    <row r="10" spans="1:12">
      <c r="A10" s="1"/>
      <c r="B10" s="35" t="s">
        <v>7</v>
      </c>
      <c r="C10" s="35"/>
      <c r="D10" s="35"/>
      <c r="E10" s="35"/>
      <c r="F10" s="35"/>
      <c r="G10" s="35"/>
      <c r="H10" s="35"/>
      <c r="I10" s="35"/>
      <c r="J10" s="35"/>
      <c r="K10" s="35"/>
    </row>
    <row r="11" spans="1:12">
      <c r="A11" s="1"/>
      <c r="B11" s="36" t="s">
        <v>8</v>
      </c>
      <c r="C11" s="36"/>
      <c r="D11" s="36"/>
      <c r="E11" s="36"/>
      <c r="F11" s="36"/>
      <c r="G11" s="36"/>
      <c r="H11" s="36"/>
      <c r="I11" s="36"/>
      <c r="J11" s="36"/>
      <c r="K11" s="36"/>
    </row>
    <row r="12" spans="1:12" ht="23.25" customHeight="1">
      <c r="A12" s="45"/>
      <c r="B12" s="22" t="s">
        <v>9</v>
      </c>
      <c r="C12" s="22"/>
      <c r="D12" s="22"/>
      <c r="E12" s="17">
        <v>1</v>
      </c>
      <c r="F12" s="17">
        <v>2</v>
      </c>
      <c r="G12" s="17">
        <v>3</v>
      </c>
      <c r="H12" s="37" t="s">
        <v>10</v>
      </c>
      <c r="I12" s="37"/>
      <c r="J12" s="37"/>
      <c r="K12" s="38"/>
    </row>
    <row r="13" spans="1:12" ht="15" customHeight="1">
      <c r="A13" s="45"/>
      <c r="B13" s="37" t="s">
        <v>11</v>
      </c>
      <c r="C13" s="37" t="s">
        <v>12</v>
      </c>
      <c r="D13" s="37" t="s">
        <v>13</v>
      </c>
      <c r="E13" s="40" t="s">
        <v>24</v>
      </c>
      <c r="F13" s="40" t="s">
        <v>25</v>
      </c>
      <c r="G13" s="40" t="s">
        <v>26</v>
      </c>
      <c r="H13" s="39" t="s">
        <v>14</v>
      </c>
      <c r="I13" s="37" t="s">
        <v>15</v>
      </c>
      <c r="J13" s="37" t="s">
        <v>16</v>
      </c>
      <c r="K13" s="38"/>
      <c r="L13" s="14"/>
    </row>
    <row r="14" spans="1:12">
      <c r="A14" s="45"/>
      <c r="B14" s="37"/>
      <c r="C14" s="37"/>
      <c r="D14" s="37"/>
      <c r="E14" s="41"/>
      <c r="F14" s="41"/>
      <c r="G14" s="41"/>
      <c r="H14" s="39"/>
      <c r="I14" s="37"/>
      <c r="J14" s="37"/>
      <c r="K14" s="38"/>
      <c r="L14" s="14"/>
    </row>
    <row r="15" spans="1:12" ht="55.5" customHeight="1">
      <c r="A15" s="45"/>
      <c r="B15" s="22" t="s">
        <v>17</v>
      </c>
      <c r="C15" s="37"/>
      <c r="D15" s="37"/>
      <c r="E15" s="42"/>
      <c r="F15" s="42"/>
      <c r="G15" s="42"/>
      <c r="H15" s="39"/>
      <c r="I15" s="37"/>
      <c r="J15" s="37"/>
      <c r="K15" s="38"/>
      <c r="L15" s="15"/>
    </row>
    <row r="16" spans="1:12">
      <c r="A16" s="48" t="s">
        <v>33</v>
      </c>
      <c r="B16" s="49"/>
      <c r="C16" s="49"/>
      <c r="D16" s="49"/>
      <c r="E16" s="49"/>
      <c r="F16" s="49"/>
      <c r="G16" s="49"/>
      <c r="H16" s="49"/>
      <c r="I16" s="49"/>
      <c r="J16" s="49"/>
      <c r="K16" s="50"/>
      <c r="L16" s="15"/>
    </row>
    <row r="17" spans="1:12" ht="24">
      <c r="A17" s="24">
        <v>1</v>
      </c>
      <c r="B17" s="25" t="s">
        <v>30</v>
      </c>
      <c r="C17" s="26" t="s">
        <v>18</v>
      </c>
      <c r="D17" s="27">
        <v>8</v>
      </c>
      <c r="E17" s="56">
        <v>463150</v>
      </c>
      <c r="F17" s="56">
        <v>472413</v>
      </c>
      <c r="G17" s="56">
        <v>481676</v>
      </c>
      <c r="H17" s="56">
        <f>AVERAGE(E17:G17)</f>
        <v>472413</v>
      </c>
      <c r="I17" s="27">
        <f>STDEVA(E17:G17)</f>
        <v>9263</v>
      </c>
      <c r="J17" s="27">
        <f t="shared" ref="J17:J19" si="0">I17/H17*100</f>
        <v>1.96</v>
      </c>
      <c r="K17" s="56">
        <f>H17*D17</f>
        <v>3779304</v>
      </c>
      <c r="L17" s="15"/>
    </row>
    <row r="18" spans="1:12" ht="45.75" customHeight="1">
      <c r="A18" s="28" t="s">
        <v>28</v>
      </c>
      <c r="B18" s="25" t="s">
        <v>31</v>
      </c>
      <c r="C18" s="26" t="s">
        <v>18</v>
      </c>
      <c r="D18" s="27">
        <v>8</v>
      </c>
      <c r="E18" s="56">
        <v>41723</v>
      </c>
      <c r="F18" s="56">
        <v>42557.46</v>
      </c>
      <c r="G18" s="56">
        <v>43391.92</v>
      </c>
      <c r="H18" s="56">
        <f>AVERAGE(E18:G18)</f>
        <v>42557.46</v>
      </c>
      <c r="I18" s="27">
        <f>STDEVA(E18:G18)</f>
        <v>834.46</v>
      </c>
      <c r="J18" s="27">
        <f t="shared" si="0"/>
        <v>1.96</v>
      </c>
      <c r="K18" s="56">
        <f>H18*D18</f>
        <v>340459.68</v>
      </c>
      <c r="L18" s="15"/>
    </row>
    <row r="19" spans="1:12" ht="24">
      <c r="A19" s="28" t="s">
        <v>29</v>
      </c>
      <c r="B19" s="25" t="s">
        <v>32</v>
      </c>
      <c r="C19" s="26" t="s">
        <v>18</v>
      </c>
      <c r="D19" s="27">
        <v>2</v>
      </c>
      <c r="E19" s="56">
        <v>90835</v>
      </c>
      <c r="F19" s="56">
        <v>92651</v>
      </c>
      <c r="G19" s="56">
        <v>94468.4</v>
      </c>
      <c r="H19" s="56">
        <f>AVERAGE(E19:G19)</f>
        <v>92651.47</v>
      </c>
      <c r="I19" s="27">
        <f>STDEVA(E19:G19)</f>
        <v>1816.7</v>
      </c>
      <c r="J19" s="27">
        <f t="shared" si="0"/>
        <v>1.96</v>
      </c>
      <c r="K19" s="56">
        <f>H19*D19</f>
        <v>185302.94</v>
      </c>
      <c r="L19" s="15"/>
    </row>
    <row r="20" spans="1:12">
      <c r="A20" s="51" t="s">
        <v>39</v>
      </c>
      <c r="B20" s="52"/>
      <c r="C20" s="52"/>
      <c r="D20" s="52"/>
      <c r="E20" s="52"/>
      <c r="F20" s="52"/>
      <c r="G20" s="52"/>
      <c r="H20" s="52"/>
      <c r="I20" s="52"/>
      <c r="J20" s="52"/>
      <c r="K20" s="53"/>
      <c r="L20" s="15"/>
    </row>
    <row r="21" spans="1:12" ht="24">
      <c r="A21" s="28" t="s">
        <v>34</v>
      </c>
      <c r="B21" s="25" t="s">
        <v>37</v>
      </c>
      <c r="C21" s="26" t="s">
        <v>18</v>
      </c>
      <c r="D21" s="27">
        <v>2</v>
      </c>
      <c r="E21" s="56">
        <v>16775.2</v>
      </c>
      <c r="F21" s="56">
        <v>17110.7</v>
      </c>
      <c r="G21" s="56">
        <v>17446.21</v>
      </c>
      <c r="H21" s="56">
        <f t="shared" ref="H21:H32" si="1">AVERAGE(E21:G21)</f>
        <v>17110.7</v>
      </c>
      <c r="I21" s="27">
        <f t="shared" ref="I21:I32" si="2">STDEVA(E21:G21)</f>
        <v>335.51</v>
      </c>
      <c r="J21" s="27">
        <f t="shared" ref="J21:J27" si="3">I21/H21*100</f>
        <v>1.96</v>
      </c>
      <c r="K21" s="56">
        <f t="shared" ref="K21:K32" si="4">H21*D21</f>
        <v>34221.4</v>
      </c>
      <c r="L21" s="15"/>
    </row>
    <row r="22" spans="1:12" ht="24">
      <c r="A22" s="28" t="s">
        <v>35</v>
      </c>
      <c r="B22" s="25" t="s">
        <v>38</v>
      </c>
      <c r="C22" s="26" t="s">
        <v>18</v>
      </c>
      <c r="D22" s="27">
        <v>1</v>
      </c>
      <c r="E22" s="56">
        <v>138090</v>
      </c>
      <c r="F22" s="56">
        <v>140851.79999999999</v>
      </c>
      <c r="G22" s="56">
        <v>143613.6</v>
      </c>
      <c r="H22" s="56">
        <f t="shared" si="1"/>
        <v>140851.79999999999</v>
      </c>
      <c r="I22" s="27">
        <f t="shared" si="2"/>
        <v>2761.8</v>
      </c>
      <c r="J22" s="27">
        <f t="shared" si="3"/>
        <v>1.96</v>
      </c>
      <c r="K22" s="56">
        <f t="shared" si="4"/>
        <v>140851.79999999999</v>
      </c>
      <c r="L22" s="15"/>
    </row>
    <row r="23" spans="1:12" ht="36">
      <c r="A23" s="28" t="s">
        <v>36</v>
      </c>
      <c r="B23" s="29" t="s">
        <v>82</v>
      </c>
      <c r="C23" s="26" t="s">
        <v>18</v>
      </c>
      <c r="D23" s="27">
        <v>1</v>
      </c>
      <c r="E23" s="56">
        <v>18500</v>
      </c>
      <c r="F23" s="56">
        <v>18870</v>
      </c>
      <c r="G23" s="56">
        <v>19240</v>
      </c>
      <c r="H23" s="56">
        <f t="shared" ref="H23" si="5">AVERAGE(E23:G23)</f>
        <v>18870</v>
      </c>
      <c r="I23" s="27">
        <f t="shared" ref="I23" si="6">STDEVA(E23:G23)</f>
        <v>370</v>
      </c>
      <c r="J23" s="27">
        <f t="shared" ref="J23" si="7">I23/H23*100</f>
        <v>1.96</v>
      </c>
      <c r="K23" s="56">
        <f t="shared" ref="K23" si="8">H23*D23</f>
        <v>18870</v>
      </c>
      <c r="L23" s="15"/>
    </row>
    <row r="24" spans="1:12" ht="24">
      <c r="A24" s="28" t="s">
        <v>41</v>
      </c>
      <c r="B24" s="29" t="s">
        <v>40</v>
      </c>
      <c r="C24" s="26" t="s">
        <v>18</v>
      </c>
      <c r="D24" s="27">
        <v>1</v>
      </c>
      <c r="E24" s="56">
        <v>101290</v>
      </c>
      <c r="F24" s="56">
        <v>103315.8</v>
      </c>
      <c r="G24" s="56">
        <v>105341.6</v>
      </c>
      <c r="H24" s="56">
        <f t="shared" si="1"/>
        <v>103315.8</v>
      </c>
      <c r="I24" s="27">
        <f t="shared" si="2"/>
        <v>2025.8</v>
      </c>
      <c r="J24" s="27">
        <f t="shared" si="3"/>
        <v>1.96</v>
      </c>
      <c r="K24" s="56">
        <f t="shared" si="4"/>
        <v>103315.8</v>
      </c>
      <c r="L24" s="15"/>
    </row>
    <row r="25" spans="1:12" ht="24">
      <c r="A25" s="30" t="s">
        <v>42</v>
      </c>
      <c r="B25" s="31" t="s">
        <v>43</v>
      </c>
      <c r="C25" s="26" t="s">
        <v>18</v>
      </c>
      <c r="D25" s="32">
        <v>1</v>
      </c>
      <c r="E25" s="56">
        <v>153060</v>
      </c>
      <c r="F25" s="56">
        <v>156121.20000000001</v>
      </c>
      <c r="G25" s="56">
        <v>159182.39999999999</v>
      </c>
      <c r="H25" s="56">
        <f t="shared" si="1"/>
        <v>156121.20000000001</v>
      </c>
      <c r="I25" s="27">
        <f t="shared" si="2"/>
        <v>3061.2</v>
      </c>
      <c r="J25" s="27">
        <f t="shared" si="3"/>
        <v>1.96</v>
      </c>
      <c r="K25" s="56">
        <f t="shared" si="4"/>
        <v>156121.20000000001</v>
      </c>
      <c r="L25" s="15"/>
    </row>
    <row r="26" spans="1:12">
      <c r="A26" s="28" t="s">
        <v>45</v>
      </c>
      <c r="B26" s="25" t="s">
        <v>44</v>
      </c>
      <c r="C26" s="26" t="s">
        <v>18</v>
      </c>
      <c r="D26" s="27">
        <v>2</v>
      </c>
      <c r="E26" s="56">
        <v>2490</v>
      </c>
      <c r="F26" s="56">
        <v>2539.8000000000002</v>
      </c>
      <c r="G26" s="56">
        <v>2589.6</v>
      </c>
      <c r="H26" s="56">
        <f t="shared" si="1"/>
        <v>2539.8000000000002</v>
      </c>
      <c r="I26" s="27">
        <f t="shared" si="2"/>
        <v>49.8</v>
      </c>
      <c r="J26" s="27">
        <f t="shared" si="3"/>
        <v>1.96</v>
      </c>
      <c r="K26" s="56">
        <f t="shared" si="4"/>
        <v>5079.6000000000004</v>
      </c>
      <c r="L26" s="15"/>
    </row>
    <row r="27" spans="1:12" ht="48">
      <c r="A27" s="28" t="s">
        <v>46</v>
      </c>
      <c r="B27" s="25" t="s">
        <v>83</v>
      </c>
      <c r="C27" s="26" t="s">
        <v>18</v>
      </c>
      <c r="D27" s="27">
        <v>1</v>
      </c>
      <c r="E27" s="56">
        <v>306390</v>
      </c>
      <c r="F27" s="56">
        <v>312517.8</v>
      </c>
      <c r="G27" s="56">
        <v>318645.59999999998</v>
      </c>
      <c r="H27" s="56">
        <f t="shared" si="1"/>
        <v>312517.8</v>
      </c>
      <c r="I27" s="27">
        <f t="shared" si="2"/>
        <v>6127.8</v>
      </c>
      <c r="J27" s="27">
        <f t="shared" si="3"/>
        <v>1.96</v>
      </c>
      <c r="K27" s="56">
        <f t="shared" si="4"/>
        <v>312517.8</v>
      </c>
      <c r="L27" s="15"/>
    </row>
    <row r="28" spans="1:12" ht="24">
      <c r="A28" s="28" t="s">
        <v>48</v>
      </c>
      <c r="B28" s="25" t="s">
        <v>47</v>
      </c>
      <c r="C28" s="26" t="s">
        <v>18</v>
      </c>
      <c r="D28" s="27">
        <v>23</v>
      </c>
      <c r="E28" s="56">
        <v>62190</v>
      </c>
      <c r="F28" s="56">
        <v>63433.8</v>
      </c>
      <c r="G28" s="56">
        <v>64677.599999999999</v>
      </c>
      <c r="H28" s="56">
        <f t="shared" si="1"/>
        <v>63433.8</v>
      </c>
      <c r="I28" s="27">
        <f t="shared" si="2"/>
        <v>1243.8</v>
      </c>
      <c r="J28" s="27">
        <f t="shared" ref="J28:J32" si="9">I28/H28*100</f>
        <v>1.96</v>
      </c>
      <c r="K28" s="56">
        <f t="shared" si="4"/>
        <v>1458977.4</v>
      </c>
      <c r="L28" s="15"/>
    </row>
    <row r="29" spans="1:12" ht="24">
      <c r="A29" s="28" t="s">
        <v>49</v>
      </c>
      <c r="B29" s="25" t="s">
        <v>51</v>
      </c>
      <c r="C29" s="26" t="s">
        <v>18</v>
      </c>
      <c r="D29" s="27">
        <v>1</v>
      </c>
      <c r="E29" s="56">
        <v>73350</v>
      </c>
      <c r="F29" s="56">
        <v>74817</v>
      </c>
      <c r="G29" s="56">
        <v>76284</v>
      </c>
      <c r="H29" s="56">
        <f t="shared" si="1"/>
        <v>74817</v>
      </c>
      <c r="I29" s="27">
        <f t="shared" si="2"/>
        <v>1467</v>
      </c>
      <c r="J29" s="27">
        <f t="shared" si="9"/>
        <v>1.96</v>
      </c>
      <c r="K29" s="56">
        <f t="shared" si="4"/>
        <v>74817</v>
      </c>
      <c r="L29" s="15"/>
    </row>
    <row r="30" spans="1:12" ht="36">
      <c r="A30" s="28" t="s">
        <v>50</v>
      </c>
      <c r="B30" s="25" t="s">
        <v>52</v>
      </c>
      <c r="C30" s="26" t="s">
        <v>18</v>
      </c>
      <c r="D30" s="27">
        <v>24</v>
      </c>
      <c r="E30" s="56">
        <v>38000</v>
      </c>
      <c r="F30" s="56">
        <v>38760</v>
      </c>
      <c r="G30" s="56">
        <v>39520</v>
      </c>
      <c r="H30" s="56">
        <f t="shared" si="1"/>
        <v>38760</v>
      </c>
      <c r="I30" s="27">
        <f t="shared" si="2"/>
        <v>760</v>
      </c>
      <c r="J30" s="27">
        <f t="shared" si="9"/>
        <v>1.96</v>
      </c>
      <c r="K30" s="56">
        <f t="shared" si="4"/>
        <v>930240</v>
      </c>
      <c r="L30" s="15"/>
    </row>
    <row r="31" spans="1:12" ht="24">
      <c r="A31" s="28" t="s">
        <v>54</v>
      </c>
      <c r="B31" s="25" t="s">
        <v>53</v>
      </c>
      <c r="C31" s="26" t="s">
        <v>18</v>
      </c>
      <c r="D31" s="27">
        <v>1</v>
      </c>
      <c r="E31" s="56">
        <v>59140</v>
      </c>
      <c r="F31" s="56">
        <v>60322.8</v>
      </c>
      <c r="G31" s="56">
        <v>61505.599999999999</v>
      </c>
      <c r="H31" s="56">
        <f t="shared" si="1"/>
        <v>60322.8</v>
      </c>
      <c r="I31" s="27">
        <f t="shared" si="2"/>
        <v>1182.8</v>
      </c>
      <c r="J31" s="27">
        <f t="shared" si="9"/>
        <v>1.96</v>
      </c>
      <c r="K31" s="56">
        <f t="shared" si="4"/>
        <v>60322.8</v>
      </c>
      <c r="L31" s="15"/>
    </row>
    <row r="32" spans="1:12" ht="24">
      <c r="A32" s="28" t="s">
        <v>55</v>
      </c>
      <c r="B32" s="25" t="s">
        <v>84</v>
      </c>
      <c r="C32" s="26" t="s">
        <v>18</v>
      </c>
      <c r="D32" s="27">
        <v>1</v>
      </c>
      <c r="E32" s="56">
        <v>11690</v>
      </c>
      <c r="F32" s="56">
        <v>11923.8</v>
      </c>
      <c r="G32" s="56">
        <v>12157.6</v>
      </c>
      <c r="H32" s="56">
        <f t="shared" si="1"/>
        <v>11923.8</v>
      </c>
      <c r="I32" s="27">
        <f t="shared" si="2"/>
        <v>233.8</v>
      </c>
      <c r="J32" s="27">
        <f t="shared" si="9"/>
        <v>1.96</v>
      </c>
      <c r="K32" s="56">
        <f t="shared" si="4"/>
        <v>11923.8</v>
      </c>
      <c r="L32" s="15"/>
    </row>
    <row r="33" spans="1:12">
      <c r="A33" s="51" t="s">
        <v>56</v>
      </c>
      <c r="B33" s="52"/>
      <c r="C33" s="52"/>
      <c r="D33" s="52"/>
      <c r="E33" s="52"/>
      <c r="F33" s="52"/>
      <c r="G33" s="52"/>
      <c r="H33" s="52"/>
      <c r="I33" s="52"/>
      <c r="J33" s="52"/>
      <c r="K33" s="53"/>
      <c r="L33" s="15"/>
    </row>
    <row r="34" spans="1:12" ht="36">
      <c r="A34" s="28" t="s">
        <v>57</v>
      </c>
      <c r="B34" s="25" t="s">
        <v>60</v>
      </c>
      <c r="C34" s="26" t="s">
        <v>18</v>
      </c>
      <c r="D34" s="27">
        <v>2</v>
      </c>
      <c r="E34" s="56">
        <v>90640</v>
      </c>
      <c r="F34" s="56">
        <v>92452.800000000003</v>
      </c>
      <c r="G34" s="56">
        <v>94265.600000000006</v>
      </c>
      <c r="H34" s="56">
        <f t="shared" ref="H34:H36" si="10">AVERAGE(E34:G34)</f>
        <v>92452.800000000003</v>
      </c>
      <c r="I34" s="27">
        <f t="shared" ref="I34:I36" si="11">STDEVA(E34:G34)</f>
        <v>1812.8</v>
      </c>
      <c r="J34" s="27">
        <f t="shared" ref="J34:J36" si="12">I34/H34*100</f>
        <v>1.96</v>
      </c>
      <c r="K34" s="56">
        <f t="shared" ref="K34:K36" si="13">H34*D34</f>
        <v>184905.60000000001</v>
      </c>
      <c r="L34" s="15"/>
    </row>
    <row r="35" spans="1:12" ht="36">
      <c r="A35" s="28" t="s">
        <v>58</v>
      </c>
      <c r="B35" s="25" t="s">
        <v>61</v>
      </c>
      <c r="C35" s="26" t="s">
        <v>18</v>
      </c>
      <c r="D35" s="27">
        <v>1</v>
      </c>
      <c r="E35" s="56">
        <v>842670</v>
      </c>
      <c r="F35" s="56">
        <v>859523.4</v>
      </c>
      <c r="G35" s="56">
        <v>876376.8</v>
      </c>
      <c r="H35" s="56">
        <f t="shared" si="10"/>
        <v>859523.4</v>
      </c>
      <c r="I35" s="27">
        <f t="shared" si="11"/>
        <v>16853.400000000001</v>
      </c>
      <c r="J35" s="27">
        <f t="shared" si="12"/>
        <v>1.96</v>
      </c>
      <c r="K35" s="56">
        <f t="shared" si="13"/>
        <v>859523.4</v>
      </c>
      <c r="L35" s="15"/>
    </row>
    <row r="36" spans="1:12" ht="36">
      <c r="A36" s="28" t="s">
        <v>59</v>
      </c>
      <c r="B36" s="25" t="s">
        <v>62</v>
      </c>
      <c r="C36" s="26" t="s">
        <v>18</v>
      </c>
      <c r="D36" s="27">
        <v>1</v>
      </c>
      <c r="E36" s="56">
        <v>93010</v>
      </c>
      <c r="F36" s="56">
        <v>94870.2</v>
      </c>
      <c r="G36" s="56">
        <v>96730.4</v>
      </c>
      <c r="H36" s="56">
        <f t="shared" si="10"/>
        <v>94870.2</v>
      </c>
      <c r="I36" s="27">
        <f t="shared" si="11"/>
        <v>1860.2</v>
      </c>
      <c r="J36" s="27">
        <f t="shared" si="12"/>
        <v>1.96</v>
      </c>
      <c r="K36" s="56">
        <f t="shared" si="13"/>
        <v>94870.2</v>
      </c>
      <c r="L36" s="15"/>
    </row>
    <row r="37" spans="1:12">
      <c r="A37" s="51" t="s">
        <v>63</v>
      </c>
      <c r="B37" s="52"/>
      <c r="C37" s="52"/>
      <c r="D37" s="52"/>
      <c r="E37" s="52"/>
      <c r="F37" s="52"/>
      <c r="G37" s="52"/>
      <c r="H37" s="52"/>
      <c r="I37" s="52"/>
      <c r="J37" s="52"/>
      <c r="K37" s="53"/>
      <c r="L37" s="15"/>
    </row>
    <row r="38" spans="1:12" ht="24">
      <c r="A38" s="28" t="s">
        <v>64</v>
      </c>
      <c r="B38" s="33" t="s">
        <v>75</v>
      </c>
      <c r="C38" s="26" t="s">
        <v>18</v>
      </c>
      <c r="D38" s="27">
        <v>1</v>
      </c>
      <c r="E38" s="56">
        <v>42190</v>
      </c>
      <c r="F38" s="56">
        <v>43033.8</v>
      </c>
      <c r="G38" s="56">
        <v>43877.599999999999</v>
      </c>
      <c r="H38" s="57">
        <f t="shared" ref="H38:H40" si="14">AVERAGE(E38:G38)</f>
        <v>43033.8</v>
      </c>
      <c r="I38" s="27">
        <f t="shared" ref="I38:I40" si="15">STDEVA(E38:G38)</f>
        <v>843.8</v>
      </c>
      <c r="J38" s="27">
        <f t="shared" ref="J38:J40" si="16">I38/H38*100</f>
        <v>1.96</v>
      </c>
      <c r="K38" s="54">
        <f t="shared" ref="K38:K40" si="17">H38*D38</f>
        <v>43033.8</v>
      </c>
      <c r="L38" s="15"/>
    </row>
    <row r="39" spans="1:12" ht="24">
      <c r="A39" s="28" t="s">
        <v>65</v>
      </c>
      <c r="B39" s="33" t="s">
        <v>76</v>
      </c>
      <c r="C39" s="26" t="s">
        <v>18</v>
      </c>
      <c r="D39" s="27">
        <v>1</v>
      </c>
      <c r="E39" s="56">
        <v>6210</v>
      </c>
      <c r="F39" s="56">
        <v>6334.2</v>
      </c>
      <c r="G39" s="56">
        <v>6458.4</v>
      </c>
      <c r="H39" s="57">
        <f t="shared" si="14"/>
        <v>6334.2</v>
      </c>
      <c r="I39" s="27">
        <f t="shared" si="15"/>
        <v>124.2</v>
      </c>
      <c r="J39" s="27">
        <f t="shared" si="16"/>
        <v>1.96</v>
      </c>
      <c r="K39" s="54">
        <f t="shared" si="17"/>
        <v>6334.2</v>
      </c>
      <c r="L39" s="15"/>
    </row>
    <row r="40" spans="1:12" ht="24">
      <c r="A40" s="28" t="s">
        <v>66</v>
      </c>
      <c r="B40" s="33" t="s">
        <v>77</v>
      </c>
      <c r="C40" s="26" t="s">
        <v>18</v>
      </c>
      <c r="D40" s="27">
        <v>1</v>
      </c>
      <c r="E40" s="56">
        <v>5790</v>
      </c>
      <c r="F40" s="56">
        <v>5905.8</v>
      </c>
      <c r="G40" s="56">
        <v>6021.6</v>
      </c>
      <c r="H40" s="57">
        <f t="shared" si="14"/>
        <v>5905.8</v>
      </c>
      <c r="I40" s="27">
        <f t="shared" si="15"/>
        <v>115.8</v>
      </c>
      <c r="J40" s="27">
        <f t="shared" si="16"/>
        <v>1.96</v>
      </c>
      <c r="K40" s="54">
        <f t="shared" si="17"/>
        <v>5905.8</v>
      </c>
      <c r="L40" s="15"/>
    </row>
    <row r="41" spans="1:12" ht="24">
      <c r="A41" s="28" t="s">
        <v>67</v>
      </c>
      <c r="B41" s="34" t="s">
        <v>78</v>
      </c>
      <c r="C41" s="26" t="s">
        <v>18</v>
      </c>
      <c r="D41" s="27">
        <v>1</v>
      </c>
      <c r="E41" s="56">
        <v>3750</v>
      </c>
      <c r="F41" s="56">
        <v>3825</v>
      </c>
      <c r="G41" s="56">
        <v>3900</v>
      </c>
      <c r="H41" s="57">
        <f t="shared" ref="H41:H49" si="18">AVERAGE(E41:G41)</f>
        <v>3825</v>
      </c>
      <c r="I41" s="27">
        <f t="shared" ref="I41:I49" si="19">STDEVA(E41:G41)</f>
        <v>75</v>
      </c>
      <c r="J41" s="27">
        <f t="shared" ref="J41:J49" si="20">I41/H41*100</f>
        <v>1.96</v>
      </c>
      <c r="K41" s="54">
        <f t="shared" ref="K41:K49" si="21">H41*D41</f>
        <v>3825</v>
      </c>
      <c r="L41" s="15"/>
    </row>
    <row r="42" spans="1:12" ht="36">
      <c r="A42" s="28" t="s">
        <v>68</v>
      </c>
      <c r="B42" s="25" t="s">
        <v>85</v>
      </c>
      <c r="C42" s="26" t="s">
        <v>18</v>
      </c>
      <c r="D42" s="27">
        <v>1</v>
      </c>
      <c r="E42" s="56">
        <v>366000</v>
      </c>
      <c r="F42" s="56">
        <v>373320</v>
      </c>
      <c r="G42" s="56">
        <v>380640</v>
      </c>
      <c r="H42" s="57">
        <f t="shared" si="18"/>
        <v>373320</v>
      </c>
      <c r="I42" s="27">
        <f t="shared" si="19"/>
        <v>7320</v>
      </c>
      <c r="J42" s="27">
        <f t="shared" si="20"/>
        <v>1.96</v>
      </c>
      <c r="K42" s="54">
        <f t="shared" si="21"/>
        <v>373320</v>
      </c>
      <c r="L42" s="15"/>
    </row>
    <row r="43" spans="1:12" ht="24">
      <c r="A43" s="28" t="s">
        <v>69</v>
      </c>
      <c r="B43" s="25" t="s">
        <v>86</v>
      </c>
      <c r="C43" s="26" t="s">
        <v>18</v>
      </c>
      <c r="D43" s="27">
        <v>1</v>
      </c>
      <c r="E43" s="56">
        <v>133590</v>
      </c>
      <c r="F43" s="56">
        <v>136261.79999999999</v>
      </c>
      <c r="G43" s="56">
        <v>138933.6</v>
      </c>
      <c r="H43" s="57">
        <f t="shared" si="18"/>
        <v>136261.79999999999</v>
      </c>
      <c r="I43" s="27">
        <f t="shared" si="19"/>
        <v>2671.8</v>
      </c>
      <c r="J43" s="27">
        <f t="shared" si="20"/>
        <v>1.96</v>
      </c>
      <c r="K43" s="54">
        <f t="shared" si="21"/>
        <v>136261.79999999999</v>
      </c>
      <c r="L43" s="15"/>
    </row>
    <row r="44" spans="1:12" ht="24">
      <c r="A44" s="28" t="s">
        <v>70</v>
      </c>
      <c r="B44" s="25" t="s">
        <v>87</v>
      </c>
      <c r="C44" s="26" t="s">
        <v>18</v>
      </c>
      <c r="D44" s="27">
        <v>1</v>
      </c>
      <c r="E44" s="56">
        <v>8390</v>
      </c>
      <c r="F44" s="56">
        <v>8557.7999999999993</v>
      </c>
      <c r="G44" s="56">
        <v>8725.6</v>
      </c>
      <c r="H44" s="57">
        <f t="shared" ref="H44" si="22">AVERAGE(E44:G44)</f>
        <v>8557.7999999999993</v>
      </c>
      <c r="I44" s="27">
        <f t="shared" ref="I44" si="23">STDEVA(E44:G44)</f>
        <v>167.8</v>
      </c>
      <c r="J44" s="27">
        <f t="shared" ref="J44" si="24">I44/H44*100</f>
        <v>1.96</v>
      </c>
      <c r="K44" s="54">
        <f t="shared" ref="K44" si="25">H44*D44</f>
        <v>8557.7999999999993</v>
      </c>
      <c r="L44" s="15"/>
    </row>
    <row r="45" spans="1:12" ht="48">
      <c r="A45" s="28" t="s">
        <v>71</v>
      </c>
      <c r="B45" s="25" t="s">
        <v>90</v>
      </c>
      <c r="C45" s="26" t="s">
        <v>18</v>
      </c>
      <c r="D45" s="27">
        <v>1</v>
      </c>
      <c r="E45" s="56">
        <v>154000</v>
      </c>
      <c r="F45" s="56">
        <v>157080</v>
      </c>
      <c r="G45" s="56">
        <v>160160</v>
      </c>
      <c r="H45" s="57">
        <f t="shared" si="18"/>
        <v>157080</v>
      </c>
      <c r="I45" s="27">
        <f t="shared" si="19"/>
        <v>3080</v>
      </c>
      <c r="J45" s="27">
        <f t="shared" si="20"/>
        <v>1.96</v>
      </c>
      <c r="K45" s="54">
        <f t="shared" si="21"/>
        <v>157080</v>
      </c>
      <c r="L45" s="15"/>
    </row>
    <row r="46" spans="1:12" ht="36">
      <c r="A46" s="28" t="s">
        <v>72</v>
      </c>
      <c r="B46" s="25" t="s">
        <v>91</v>
      </c>
      <c r="C46" s="26" t="s">
        <v>18</v>
      </c>
      <c r="D46" s="27">
        <v>1</v>
      </c>
      <c r="E46" s="56">
        <v>6390</v>
      </c>
      <c r="F46" s="56">
        <v>6517.8</v>
      </c>
      <c r="G46" s="56">
        <v>6645.6</v>
      </c>
      <c r="H46" s="57">
        <f t="shared" si="18"/>
        <v>6517.8</v>
      </c>
      <c r="I46" s="27">
        <f t="shared" si="19"/>
        <v>127.8</v>
      </c>
      <c r="J46" s="27">
        <f t="shared" si="20"/>
        <v>1.96</v>
      </c>
      <c r="K46" s="54">
        <f t="shared" si="21"/>
        <v>6517.8</v>
      </c>
      <c r="L46" s="15"/>
    </row>
    <row r="47" spans="1:12">
      <c r="A47" s="28" t="s">
        <v>73</v>
      </c>
      <c r="B47" s="25" t="s">
        <v>92</v>
      </c>
      <c r="C47" s="26" t="s">
        <v>18</v>
      </c>
      <c r="D47" s="27">
        <v>1</v>
      </c>
      <c r="E47" s="56">
        <v>24416</v>
      </c>
      <c r="F47" s="56">
        <v>24904.93</v>
      </c>
      <c r="G47" s="56">
        <v>25393.26</v>
      </c>
      <c r="H47" s="57">
        <f t="shared" si="18"/>
        <v>24904.73</v>
      </c>
      <c r="I47" s="27">
        <f t="shared" si="19"/>
        <v>488.63</v>
      </c>
      <c r="J47" s="27">
        <f t="shared" si="20"/>
        <v>1.96</v>
      </c>
      <c r="K47" s="54">
        <f t="shared" si="21"/>
        <v>24904.73</v>
      </c>
      <c r="L47" s="15"/>
    </row>
    <row r="48" spans="1:12" ht="24">
      <c r="A48" s="28" t="s">
        <v>74</v>
      </c>
      <c r="B48" s="25" t="s">
        <v>79</v>
      </c>
      <c r="C48" s="26" t="s">
        <v>18</v>
      </c>
      <c r="D48" s="27">
        <v>1</v>
      </c>
      <c r="E48" s="56">
        <v>601959</v>
      </c>
      <c r="F48" s="56">
        <v>613998.18000000005</v>
      </c>
      <c r="G48" s="56">
        <v>626037.36</v>
      </c>
      <c r="H48" s="57">
        <f t="shared" si="18"/>
        <v>613998.18000000005</v>
      </c>
      <c r="I48" s="27">
        <f t="shared" si="19"/>
        <v>12039.18</v>
      </c>
      <c r="J48" s="27">
        <f t="shared" si="20"/>
        <v>1.96</v>
      </c>
      <c r="K48" s="54">
        <f t="shared" si="21"/>
        <v>613998.18000000005</v>
      </c>
      <c r="L48" s="15"/>
    </row>
    <row r="49" spans="1:12" ht="24">
      <c r="A49" s="28" t="s">
        <v>88</v>
      </c>
      <c r="B49" s="25" t="s">
        <v>93</v>
      </c>
      <c r="C49" s="26" t="s">
        <v>18</v>
      </c>
      <c r="D49" s="27">
        <v>1</v>
      </c>
      <c r="E49" s="56">
        <v>67290</v>
      </c>
      <c r="F49" s="56">
        <v>68635.8</v>
      </c>
      <c r="G49" s="56">
        <v>69981.600000000006</v>
      </c>
      <c r="H49" s="57">
        <f t="shared" si="18"/>
        <v>68635.8</v>
      </c>
      <c r="I49" s="27">
        <f t="shared" si="19"/>
        <v>1345.8</v>
      </c>
      <c r="J49" s="27">
        <f t="shared" si="20"/>
        <v>1.96</v>
      </c>
      <c r="K49" s="54">
        <f t="shared" si="21"/>
        <v>68635.8</v>
      </c>
      <c r="L49" s="15"/>
    </row>
    <row r="50" spans="1:12" ht="24">
      <c r="A50" s="28" t="s">
        <v>89</v>
      </c>
      <c r="B50" s="25" t="s">
        <v>80</v>
      </c>
      <c r="C50" s="26" t="s">
        <v>18</v>
      </c>
      <c r="D50" s="27">
        <v>1</v>
      </c>
      <c r="E50" s="56">
        <v>72380</v>
      </c>
      <c r="F50" s="56">
        <v>73827.600000000006</v>
      </c>
      <c r="G50" s="56">
        <v>75275.199999999997</v>
      </c>
      <c r="H50" s="57">
        <f>AVERAGE(E50:G50)</f>
        <v>73827.600000000006</v>
      </c>
      <c r="I50" s="27">
        <f>STDEVA(E50:G50)</f>
        <v>1447.6</v>
      </c>
      <c r="J50" s="27">
        <f>I50/H50*100</f>
        <v>1.96</v>
      </c>
      <c r="K50" s="54">
        <f>H50*D50</f>
        <v>73827.600000000006</v>
      </c>
      <c r="L50" s="15"/>
    </row>
    <row r="51" spans="1:12" ht="36">
      <c r="A51" s="28" t="s">
        <v>94</v>
      </c>
      <c r="B51" s="25" t="s">
        <v>95</v>
      </c>
      <c r="C51" s="26" t="s">
        <v>18</v>
      </c>
      <c r="D51" s="27">
        <v>5</v>
      </c>
      <c r="E51" s="56">
        <v>78625.42</v>
      </c>
      <c r="F51" s="56">
        <v>80197.52</v>
      </c>
      <c r="G51" s="56">
        <v>81770</v>
      </c>
      <c r="H51" s="57">
        <f>AVERAGE(E51:G51)</f>
        <v>80197.649999999994</v>
      </c>
      <c r="I51" s="27">
        <f>STDEVA(E51:G51)</f>
        <v>1572.29</v>
      </c>
      <c r="J51" s="27">
        <f>I51/H51*100</f>
        <v>1.96</v>
      </c>
      <c r="K51" s="54">
        <f>H51*D51</f>
        <v>400988.25</v>
      </c>
      <c r="L51" s="15"/>
    </row>
    <row r="52" spans="1:12">
      <c r="A52" s="23"/>
      <c r="B52" s="11"/>
      <c r="C52" s="8"/>
      <c r="D52" s="12"/>
      <c r="E52" s="13"/>
      <c r="F52" s="13"/>
      <c r="G52" s="13"/>
      <c r="H52" s="9"/>
      <c r="I52" s="10"/>
      <c r="J52" s="10"/>
      <c r="K52" s="55">
        <f>SUM(K17:K19,K21:K32,K34:K36,K38:K51)</f>
        <v>10674815.18</v>
      </c>
      <c r="L52" s="14"/>
    </row>
    <row r="53" spans="1:12">
      <c r="A53" s="5"/>
      <c r="B53" s="4" t="s">
        <v>19</v>
      </c>
      <c r="C53" s="4"/>
      <c r="D53" s="4"/>
      <c r="E53" s="4"/>
      <c r="F53" s="4"/>
      <c r="G53" s="4"/>
      <c r="H53" s="3"/>
      <c r="I53" s="1"/>
      <c r="J53" s="1"/>
      <c r="K53" s="20"/>
    </row>
    <row r="54" spans="1:12">
      <c r="A54" s="1"/>
      <c r="B54" s="35" t="s">
        <v>20</v>
      </c>
      <c r="C54" s="35"/>
      <c r="D54" s="35"/>
      <c r="E54" s="35"/>
      <c r="F54" s="4"/>
      <c r="G54" s="4"/>
      <c r="H54" s="3"/>
      <c r="I54" s="1"/>
      <c r="J54" s="1"/>
      <c r="K54" s="18"/>
    </row>
    <row r="55" spans="1:12">
      <c r="A55" s="1"/>
      <c r="B55" s="35" t="s">
        <v>21</v>
      </c>
      <c r="C55" s="35"/>
      <c r="D55" s="35"/>
      <c r="E55" s="35"/>
      <c r="F55" s="4"/>
      <c r="G55" s="4"/>
      <c r="H55" s="3"/>
      <c r="I55" s="1"/>
      <c r="J55" s="1"/>
      <c r="K55" s="18"/>
    </row>
    <row r="56" spans="1:12">
      <c r="A56" s="1"/>
      <c r="B56" s="35" t="s">
        <v>22</v>
      </c>
      <c r="C56" s="35"/>
      <c r="D56" s="35"/>
      <c r="E56" s="35"/>
      <c r="F56" s="4"/>
      <c r="G56" s="4"/>
      <c r="H56" s="3"/>
      <c r="I56" s="1"/>
      <c r="J56" s="1"/>
      <c r="K56" s="18"/>
    </row>
    <row r="57" spans="1:12">
      <c r="A57" s="1"/>
      <c r="B57" s="47" t="s">
        <v>23</v>
      </c>
      <c r="C57" s="35"/>
      <c r="D57" s="35"/>
      <c r="E57" s="35"/>
      <c r="F57" s="35"/>
      <c r="G57" s="35"/>
      <c r="H57" s="3"/>
      <c r="I57" s="1"/>
      <c r="J57" s="1"/>
      <c r="K57" s="18"/>
    </row>
    <row r="58" spans="1:12" ht="36" customHeight="1">
      <c r="A58" s="1"/>
      <c r="B58" s="47"/>
      <c r="C58" s="35"/>
      <c r="D58" s="35"/>
      <c r="E58" s="35"/>
      <c r="F58" s="35"/>
      <c r="G58" s="35"/>
      <c r="H58" s="3"/>
      <c r="I58" s="1"/>
      <c r="J58" s="1"/>
      <c r="K58" s="18"/>
    </row>
    <row r="59" spans="1:12">
      <c r="A59" s="1"/>
    </row>
    <row r="60" spans="1:12">
      <c r="B60" s="46" t="s">
        <v>27</v>
      </c>
      <c r="C60" s="46"/>
      <c r="D60" s="46"/>
      <c r="E60" s="46"/>
      <c r="F60" s="46"/>
      <c r="G60" s="46"/>
    </row>
  </sheetData>
  <mergeCells count="30">
    <mergeCell ref="A12:A15"/>
    <mergeCell ref="B60:G60"/>
    <mergeCell ref="B54:E54"/>
    <mergeCell ref="B55:E55"/>
    <mergeCell ref="B56:E56"/>
    <mergeCell ref="B57:G58"/>
    <mergeCell ref="A16:K16"/>
    <mergeCell ref="A20:K20"/>
    <mergeCell ref="A33:K33"/>
    <mergeCell ref="A37:K37"/>
    <mergeCell ref="B9:D9"/>
    <mergeCell ref="B2:E2"/>
    <mergeCell ref="B3:E4"/>
    <mergeCell ref="B6:D6"/>
    <mergeCell ref="B7:D7"/>
    <mergeCell ref="E7:K7"/>
    <mergeCell ref="B8:D8"/>
    <mergeCell ref="B10:K10"/>
    <mergeCell ref="B11:K11"/>
    <mergeCell ref="H12:J12"/>
    <mergeCell ref="K12:K15"/>
    <mergeCell ref="B13:B14"/>
    <mergeCell ref="C13:C15"/>
    <mergeCell ref="D13:D15"/>
    <mergeCell ref="H13:H15"/>
    <mergeCell ref="I13:I15"/>
    <mergeCell ref="J13:J15"/>
    <mergeCell ref="E13:E15"/>
    <mergeCell ref="F13:F15"/>
    <mergeCell ref="G13:G15"/>
  </mergeCells>
  <conditionalFormatting sqref="B14:K15 B17:D19 D49 B34:D36 B42:B44 B46:B49 B21:D32 B50:K51 I34:J36 I21:J32 I17:J19">
    <cfRule type="expression" dxfId="29" priority="46">
      <formula>$A14&gt;0</formula>
    </cfRule>
  </conditionalFormatting>
  <conditionalFormatting sqref="A52">
    <cfRule type="expression" dxfId="28" priority="48">
      <formula>$A58&gt;0</formula>
    </cfRule>
  </conditionalFormatting>
  <conditionalFormatting sqref="A18:A20">
    <cfRule type="expression" dxfId="27" priority="49">
      <formula>$A53&gt;0</formula>
    </cfRule>
  </conditionalFormatting>
  <conditionalFormatting sqref="A21:A23">
    <cfRule type="expression" dxfId="26" priority="50">
      <formula>$A55&gt;0</formula>
    </cfRule>
  </conditionalFormatting>
  <conditionalFormatting sqref="A24:A25">
    <cfRule type="expression" dxfId="25" priority="51">
      <formula>$A56&gt;0</formula>
    </cfRule>
  </conditionalFormatting>
  <conditionalFormatting sqref="B52:K74">
    <cfRule type="expression" dxfId="24" priority="53">
      <formula>$A53&gt;0</formula>
    </cfRule>
  </conditionalFormatting>
  <conditionalFormatting sqref="A50:A51">
    <cfRule type="expression" dxfId="23" priority="54">
      <formula>$A66&gt;0</formula>
    </cfRule>
  </conditionalFormatting>
  <conditionalFormatting sqref="A26:A27">
    <cfRule type="expression" dxfId="22" priority="55">
      <formula>$A57&gt;0</formula>
    </cfRule>
  </conditionalFormatting>
  <conditionalFormatting sqref="A30">
    <cfRule type="expression" dxfId="21" priority="56">
      <formula>$A59&gt;0</formula>
    </cfRule>
  </conditionalFormatting>
  <conditionalFormatting sqref="A28:A29">
    <cfRule type="expression" dxfId="20" priority="57">
      <formula>$A58&gt;0</formula>
    </cfRule>
  </conditionalFormatting>
  <conditionalFormatting sqref="A31:A32">
    <cfRule type="expression" dxfId="19" priority="58">
      <formula>$A59&gt;0</formula>
    </cfRule>
  </conditionalFormatting>
  <conditionalFormatting sqref="A33:A35">
    <cfRule type="expression" dxfId="18" priority="59">
      <formula>$A60&gt;0</formula>
    </cfRule>
  </conditionalFormatting>
  <conditionalFormatting sqref="A39">
    <cfRule type="expression" dxfId="17" priority="60">
      <formula>$A64&gt;0</formula>
    </cfRule>
  </conditionalFormatting>
  <conditionalFormatting sqref="A36:A38">
    <cfRule type="expression" dxfId="16" priority="61">
      <formula>$A62&gt;0</formula>
    </cfRule>
  </conditionalFormatting>
  <conditionalFormatting sqref="A45">
    <cfRule type="expression" dxfId="15" priority="62">
      <formula>$A65&gt;0</formula>
    </cfRule>
  </conditionalFormatting>
  <conditionalFormatting sqref="A42:A44">
    <cfRule type="expression" dxfId="14" priority="63">
      <formula>$A64&gt;0</formula>
    </cfRule>
  </conditionalFormatting>
  <conditionalFormatting sqref="A40:A41">
    <cfRule type="expression" dxfId="13" priority="64">
      <formula>$A63&gt;0</formula>
    </cfRule>
  </conditionalFormatting>
  <conditionalFormatting sqref="A46:A47">
    <cfRule type="expression" dxfId="12" priority="65">
      <formula>$A64&gt;0</formula>
    </cfRule>
  </conditionalFormatting>
  <conditionalFormatting sqref="A48:A49">
    <cfRule type="expression" dxfId="11" priority="66">
      <formula>$A65&gt;0</formula>
    </cfRule>
  </conditionalFormatting>
  <conditionalFormatting sqref="C38:C44">
    <cfRule type="expression" dxfId="10" priority="11">
      <formula>$A38&gt;0</formula>
    </cfRule>
  </conditionalFormatting>
  <conditionalFormatting sqref="C45:C49">
    <cfRule type="expression" dxfId="9" priority="10">
      <formula>$A45&gt;0</formula>
    </cfRule>
  </conditionalFormatting>
  <conditionalFormatting sqref="D38:D48">
    <cfRule type="expression" dxfId="8" priority="9">
      <formula>$A38&gt;0</formula>
    </cfRule>
  </conditionalFormatting>
  <conditionalFormatting sqref="E38:K49">
    <cfRule type="expression" dxfId="7" priority="8">
      <formula>$A38&gt;0</formula>
    </cfRule>
  </conditionalFormatting>
  <conditionalFormatting sqref="B45">
    <cfRule type="expression" dxfId="6" priority="7">
      <formula>$A45&gt;0</formula>
    </cfRule>
  </conditionalFormatting>
  <conditionalFormatting sqref="E34:H36">
    <cfRule type="expression" dxfId="5" priority="6">
      <formula>$A34&gt;0</formula>
    </cfRule>
  </conditionalFormatting>
  <conditionalFormatting sqref="K34:K36">
    <cfRule type="expression" dxfId="4" priority="5">
      <formula>$A34&gt;0</formula>
    </cfRule>
  </conditionalFormatting>
  <conditionalFormatting sqref="E21:H32">
    <cfRule type="expression" dxfId="3" priority="4">
      <formula>$A21&gt;0</formula>
    </cfRule>
  </conditionalFormatting>
  <conditionalFormatting sqref="K21:K32">
    <cfRule type="expression" dxfId="2" priority="3">
      <formula>$A21&gt;0</formula>
    </cfRule>
  </conditionalFormatting>
  <conditionalFormatting sqref="E17:H19">
    <cfRule type="expression" dxfId="1" priority="2">
      <formula>$A17&gt;0</formula>
    </cfRule>
  </conditionalFormatting>
  <conditionalFormatting sqref="K17:K19">
    <cfRule type="expression" dxfId="0" priority="1">
      <formula>$A17&gt;0</formula>
    </cfRule>
  </conditionalFormatting>
  <pageMargins left="0.7" right="0.7" top="0.75" bottom="0.75" header="0.3" footer="0.3"/>
  <pageSetup paperSize="9" scale="6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КОМЛ_УСК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Карнаух Виктория Викторовна</dc:creator>
  <cp:lastModifiedBy>Свиридов Родион Владимирович</cp:lastModifiedBy>
  <cp:lastPrinted>2024-01-29T11:50:38Z</cp:lastPrinted>
  <dcterms:created xsi:type="dcterms:W3CDTF">2017-07-21T11:49:23Z</dcterms:created>
  <dcterms:modified xsi:type="dcterms:W3CDTF">2024-06-19T11:40:05Z</dcterms:modified>
</cp:coreProperties>
</file>